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<sst xmlns="http://schemas.openxmlformats.org/spreadsheetml/2006/main" count="211" uniqueCount="91">
  <si>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</si>
  <si>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</si>
  <si>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</si>
  <si>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</si>
  <si>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</si>
  <si>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</si>
  <si>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</si>
  <si>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</si>
  <si>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</si>
  <si>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</si>
  <si>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</si>
  <si>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</si>
  <si>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</si>
  <si>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</si>
  <si>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</si>
  <si>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</si>
  <si>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</si>
  <si>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</si>
  <si>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</si>
  <si>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</si>
  <si>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</si>
  <si>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</si>
  <si>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</si>
  <si>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</si>
  <si>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</si>
  <si>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</si>
  <si>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</si>
  <si>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</si>
  <si>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</si>
  <si>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</si>
  <si>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</si>
  <si>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</si>
  <si>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</si>
  <si>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</si>
  <si>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</si>
  <si>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</si>
  <si>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</si>
  <si>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</si>
  <si>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</si>
  <si>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</si>
  <si>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</si>
  <si>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</si>
  <si>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</si>
  <si>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</si>
  <si>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</si>
  <si>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</si>
  <si>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</si>
  <si>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</si>
  <si>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</si>
  <si>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</si>
  <si>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</si>
  <si>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</si>
  <si>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</si>
  <si>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</si>
  <si>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</si>
  <si>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</si>
  <si>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</si>
  <si>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</si>
  <si>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</si>
  <si>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</si>
  <si>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</si>
  <si>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</si>
  <si>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</si>
  <si>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</si>
  <si>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</si>
  <si>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</si>
  <si>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</si>
  <si>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</si>
  <si>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</si>
  <si>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</si>
  <si>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</si>
  <si>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</si>
  <si>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</si>
  <si>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</si>
  <si>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</si>
  <si>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</si>
  <si>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</si>
  <si>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</si>
  <si>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</si>
  <si>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</si>
  <si>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</si>
  <si>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</si>
  <si>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</si>
  <si>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</si>
  <si>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</si>
  <si>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план на січень-травень  2014р.</t>
  </si>
  <si>
    <t>станом на 14.05.2014 р.</t>
  </si>
  <si>
    <r>
      <t xml:space="preserve">станом на 14.05.2014р.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</si>
  <si>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14.05.2014р.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</si>
  <si>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14.05.2014</t>
    </r>
    <r>
      <rPr>
        <sz val="10"/>
        <rFont val="Times New Roman"/>
        <family val="1"/>
      </rPr>
      <t xml:space="preserve"> (тис.грн.)</t>
    </r>
  </si>
  <si>
    <t>Зміни до розпису станом на 14.05.2014р.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</si>
</sst>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5938566"/>
        <c:axId val="55011639"/>
      </c:lineChart>
      <c:catAx>
        <c:axId val="359385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11639"/>
        <c:crosses val="autoZero"/>
        <c:auto val="0"/>
        <c:lblOffset val="100"/>
        <c:tickLblSkip val="1"/>
        <c:noMultiLvlLbl val="0"/>
      </c:catAx>
      <c:valAx>
        <c:axId val="5501163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93856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5342704"/>
        <c:axId val="26757745"/>
      </c:lineChart>
      <c:catAx>
        <c:axId val="253427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57745"/>
        <c:crosses val="autoZero"/>
        <c:auto val="0"/>
        <c:lblOffset val="100"/>
        <c:tickLblSkip val="1"/>
        <c:noMultiLvlLbl val="0"/>
      </c:catAx>
      <c:valAx>
        <c:axId val="2675774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3427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9493114"/>
        <c:axId val="19893707"/>
      </c:lineChart>
      <c:catAx>
        <c:axId val="394931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93707"/>
        <c:crosses val="autoZero"/>
        <c:auto val="0"/>
        <c:lblOffset val="100"/>
        <c:tickLblSkip val="1"/>
        <c:noMultiLvlLbl val="0"/>
      </c:catAx>
      <c:valAx>
        <c:axId val="1989370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4931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4825636"/>
        <c:axId val="777541"/>
      </c:lineChart>
      <c:catAx>
        <c:axId val="448256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7541"/>
        <c:crosses val="autoZero"/>
        <c:auto val="0"/>
        <c:lblOffset val="100"/>
        <c:tickLblSkip val="1"/>
        <c:noMultiLvlLbl val="0"/>
      </c:catAx>
      <c:valAx>
        <c:axId val="77754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8256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травень!$J$4:$J$8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травень!$M$4:$M$22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травень!$K$4:$K$22</c:f>
              <c:numCache/>
            </c:numRef>
          </c:val>
          <c:smooth val="1"/>
        </c:ser>
        <c:marker val="1"/>
        <c:axId val="6997870"/>
        <c:axId val="62980831"/>
      </c:lineChart>
      <c:catAx>
        <c:axId val="69978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80831"/>
        <c:crosses val="autoZero"/>
        <c:auto val="0"/>
        <c:lblOffset val="100"/>
        <c:tickLblSkip val="1"/>
        <c:noMultiLvlLbl val="0"/>
      </c:catAx>
      <c:valAx>
        <c:axId val="6298083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99787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14.05.2014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9956568"/>
        <c:axId val="1173657"/>
      </c:bar3D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173657"/>
        <c:crosses val="autoZero"/>
        <c:auto val="1"/>
        <c:lblOffset val="100"/>
        <c:tickLblSkip val="1"/>
        <c:noMultiLvlLbl val="0"/>
      </c:catAx>
      <c:valAx>
        <c:axId val="1173657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56568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0562914"/>
        <c:axId val="27957363"/>
      </c:barChart>
      <c:catAx>
        <c:axId val="1056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57363"/>
        <c:crosses val="autoZero"/>
        <c:auto val="1"/>
        <c:lblOffset val="100"/>
        <c:tickLblSkip val="1"/>
        <c:noMultiLvlLbl val="0"/>
      </c:catAx>
      <c:valAx>
        <c:axId val="27957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62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0289676"/>
        <c:axId val="49953901"/>
      </c:bar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53901"/>
        <c:crosses val="autoZero"/>
        <c:auto val="1"/>
        <c:lblOffset val="100"/>
        <c:tickLblSkip val="1"/>
        <c:noMultiLvlLbl val="0"/>
      </c:catAx>
      <c:valAx>
        <c:axId val="49953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89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6931926"/>
        <c:axId val="19734151"/>
      </c:barChart>
      <c:catAx>
        <c:axId val="46931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34151"/>
        <c:crosses val="autoZero"/>
        <c:auto val="1"/>
        <c:lblOffset val="100"/>
        <c:tickLblSkip val="1"/>
        <c:noMultiLvlLbl val="0"/>
      </c:catAx>
      <c:valAx>
        <c:axId val="19734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1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січень-травень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197 611,3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160 463,3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-28 427,3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травень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39 933,5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-37 147,9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156111.8</v>
          </cell>
          <cell r="F10">
            <v>126007.95</v>
          </cell>
        </row>
        <row r="19">
          <cell r="E19">
            <v>1011.6</v>
          </cell>
          <cell r="F19">
            <v>582.27</v>
          </cell>
        </row>
        <row r="33">
          <cell r="E33">
            <v>31740.46</v>
          </cell>
          <cell r="F33">
            <v>26279.83</v>
          </cell>
        </row>
        <row r="56">
          <cell r="E56">
            <v>2789.1</v>
          </cell>
          <cell r="F56">
            <v>2514.4</v>
          </cell>
        </row>
        <row r="95">
          <cell r="E95">
            <v>2956.5</v>
          </cell>
          <cell r="F95">
            <v>2961.19</v>
          </cell>
        </row>
        <row r="96">
          <cell r="E96">
            <v>374.5</v>
          </cell>
          <cell r="F96">
            <v>305.2</v>
          </cell>
        </row>
        <row r="106">
          <cell r="E106">
            <v>197611.26</v>
          </cell>
          <cell r="F106">
            <v>160463.33000000002</v>
          </cell>
        </row>
        <row r="118">
          <cell r="E118">
            <v>106.5</v>
          </cell>
          <cell r="F118">
            <v>128.38</v>
          </cell>
        </row>
        <row r="119">
          <cell r="E119">
            <v>31612.6</v>
          </cell>
          <cell r="F119">
            <v>30477.65</v>
          </cell>
        </row>
        <row r="120">
          <cell r="E120">
            <v>1648</v>
          </cell>
          <cell r="F120">
            <v>1435.71</v>
          </cell>
        </row>
        <row r="121">
          <cell r="E121">
            <v>3055.4</v>
          </cell>
          <cell r="F121">
            <v>1534.83</v>
          </cell>
        </row>
        <row r="122">
          <cell r="E122">
            <v>672.86</v>
          </cell>
          <cell r="F122">
            <v>577.27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121169.72637</v>
          </cell>
          <cell r="I142">
            <v>107344.50441</v>
          </cell>
        </row>
      </sheetData>
      <sheetData sheetId="1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2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74</v>
      </c>
      <c r="O1" s="117"/>
      <c r="P1" s="117"/>
      <c r="Q1" s="117"/>
      <c r="R1" s="117"/>
      <c r="S1" s="118"/>
    </row>
    <row r="2" spans="1:19" ht="16.5" thickBot="1">
      <c r="A2" s="119" t="s">
        <v>75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76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41730</v>
      </c>
      <c r="O29" s="112">
        <f>'[1]березень'!$D$142</f>
        <v>114985.02570999999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41730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79</v>
      </c>
      <c r="O1" s="117"/>
      <c r="P1" s="117"/>
      <c r="Q1" s="117"/>
      <c r="R1" s="117"/>
      <c r="S1" s="118"/>
    </row>
    <row r="2" spans="1:19" ht="16.5" thickBot="1">
      <c r="A2" s="119" t="s">
        <v>80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81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9" t="s">
        <v>41</v>
      </c>
      <c r="O28" s="109"/>
      <c r="P28" s="109"/>
      <c r="Q28" s="10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1" t="s">
        <v>34</v>
      </c>
      <c r="O29" s="111"/>
      <c r="P29" s="111"/>
      <c r="Q29" s="11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1">
        <v>41760</v>
      </c>
      <c r="O30" s="112">
        <f>'[1]квітень'!$D$142</f>
        <v>123251.48</v>
      </c>
      <c r="P30" s="112"/>
      <c r="Q30" s="11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2"/>
      <c r="O31" s="112"/>
      <c r="P31" s="112"/>
      <c r="Q31" s="11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56</v>
      </c>
      <c r="P33" s="10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5" t="s">
        <v>57</v>
      </c>
      <c r="P34" s="10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6" t="s">
        <v>60</v>
      </c>
      <c r="P35" s="10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9" t="s">
        <v>35</v>
      </c>
      <c r="O38" s="109"/>
      <c r="P38" s="109"/>
      <c r="Q38" s="10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0" t="s">
        <v>36</v>
      </c>
      <c r="O39" s="110"/>
      <c r="P39" s="110"/>
      <c r="Q39" s="11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1">
        <v>41760</v>
      </c>
      <c r="O40" s="108">
        <v>0</v>
      </c>
      <c r="P40" s="108"/>
      <c r="Q40" s="10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2"/>
      <c r="O41" s="108"/>
      <c r="P41" s="108"/>
      <c r="Q41" s="10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8" sqref="O38:Q3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82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84</v>
      </c>
      <c r="O1" s="117"/>
      <c r="P1" s="117"/>
      <c r="Q1" s="117"/>
      <c r="R1" s="117"/>
      <c r="S1" s="118"/>
    </row>
    <row r="2" spans="1:19" ht="16.5" thickBot="1">
      <c r="A2" s="119" t="s">
        <v>86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87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AVERAGE(J4:J8)</f>
        <v>1907.756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1907.8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4.739999999999597</v>
      </c>
      <c r="J6" s="42">
        <v>4556.54</v>
      </c>
      <c r="K6" s="42">
        <v>2600</v>
      </c>
      <c r="L6" s="4">
        <f t="shared" si="1"/>
        <v>1.7525153846153847</v>
      </c>
      <c r="M6" s="2">
        <v>1907.8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12.839999999999982</v>
      </c>
      <c r="J7" s="42">
        <v>832.24</v>
      </c>
      <c r="K7" s="42">
        <v>980</v>
      </c>
      <c r="L7" s="4">
        <f t="shared" si="1"/>
        <v>0.8492244897959184</v>
      </c>
      <c r="M7" s="2">
        <v>1907.8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1907.8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1907.8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1800</v>
      </c>
      <c r="L10" s="4">
        <f t="shared" si="1"/>
        <v>0</v>
      </c>
      <c r="M10" s="2">
        <v>1907.8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38122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3200</v>
      </c>
      <c r="L11" s="4">
        <f t="shared" si="1"/>
        <v>0</v>
      </c>
      <c r="M11" s="2">
        <v>1907.8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38123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2200</v>
      </c>
      <c r="L12" s="4">
        <f t="shared" si="1"/>
        <v>0</v>
      </c>
      <c r="M12" s="2">
        <v>1907.8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41778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1850</v>
      </c>
      <c r="L13" s="4">
        <f t="shared" si="1"/>
        <v>0</v>
      </c>
      <c r="M13" s="2">
        <v>1907.8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41779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3200</v>
      </c>
      <c r="L14" s="4">
        <f t="shared" si="1"/>
        <v>0</v>
      </c>
      <c r="M14" s="2">
        <v>1907.8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41780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1907.8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41781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1600</v>
      </c>
      <c r="L16" s="4">
        <f>J15/K16</f>
        <v>0</v>
      </c>
      <c r="M16" s="2">
        <v>1907.8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41782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1400</v>
      </c>
      <c r="L17" s="4">
        <f t="shared" si="1"/>
        <v>0</v>
      </c>
      <c r="M17" s="2">
        <v>1907.8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41785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1200</v>
      </c>
      <c r="L18" s="4">
        <f t="shared" si="1"/>
        <v>0</v>
      </c>
      <c r="M18" s="2">
        <v>1907.8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41786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1800</v>
      </c>
      <c r="L19" s="4">
        <f t="shared" si="1"/>
        <v>0</v>
      </c>
      <c r="M19" s="2">
        <v>1907.8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41787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1900</v>
      </c>
      <c r="L20" s="4">
        <f t="shared" si="1"/>
        <v>0</v>
      </c>
      <c r="M20" s="2">
        <v>1907.8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41788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1907.8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41789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1907.8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8887.800000000001</v>
      </c>
      <c r="C23" s="43">
        <f t="shared" si="3"/>
        <v>362.4</v>
      </c>
      <c r="D23" s="43">
        <f t="shared" si="3"/>
        <v>29.4</v>
      </c>
      <c r="E23" s="14">
        <f t="shared" si="3"/>
        <v>25.6</v>
      </c>
      <c r="F23" s="14">
        <f t="shared" si="3"/>
        <v>346.9</v>
      </c>
      <c r="G23" s="14">
        <f t="shared" si="3"/>
        <v>578.7</v>
      </c>
      <c r="H23" s="14">
        <f t="shared" si="3"/>
        <v>161</v>
      </c>
      <c r="I23" s="43">
        <f t="shared" si="3"/>
        <v>114.4799999999995</v>
      </c>
      <c r="J23" s="43">
        <f t="shared" si="3"/>
        <v>10506.28</v>
      </c>
      <c r="K23" s="43">
        <f t="shared" si="3"/>
        <v>37119.9</v>
      </c>
      <c r="L23" s="15">
        <f t="shared" si="1"/>
        <v>0.2830363228349214</v>
      </c>
      <c r="M23" s="2"/>
      <c r="N23" s="93">
        <f>SUM(N4:N22)</f>
        <v>47.4</v>
      </c>
      <c r="O23" s="93">
        <f>SUM(O4:O22)</f>
        <v>0.7</v>
      </c>
      <c r="P23" s="93">
        <f>SUM(P4:P22)</f>
        <v>3915.7999999999997</v>
      </c>
      <c r="Q23" s="93">
        <f>SUM(Q4:Q22)</f>
        <v>0</v>
      </c>
      <c r="R23" s="93">
        <f>SUM(R4:R22)</f>
        <v>0.5</v>
      </c>
      <c r="S23" s="93">
        <f>N23+O23+Q23+P23+R23</f>
        <v>3964.3999999999996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09" t="s">
        <v>41</v>
      </c>
      <c r="O26" s="109"/>
      <c r="P26" s="109"/>
      <c r="Q26" s="10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1" t="s">
        <v>34</v>
      </c>
      <c r="O27" s="111"/>
      <c r="P27" s="111"/>
      <c r="Q27" s="11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1">
        <v>41773</v>
      </c>
      <c r="O28" s="112">
        <f>'[1]травень'!$D$142</f>
        <v>121169.72637</v>
      </c>
      <c r="P28" s="112"/>
      <c r="Q28" s="112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2"/>
      <c r="O29" s="112"/>
      <c r="P29" s="112"/>
      <c r="Q29" s="112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107344.50441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3" t="s">
        <v>56</v>
      </c>
      <c r="P31" s="10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5" t="s">
        <v>57</v>
      </c>
      <c r="P32" s="10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6" t="s">
        <v>60</v>
      </c>
      <c r="P33" s="10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09" t="s">
        <v>35</v>
      </c>
      <c r="O36" s="109"/>
      <c r="P36" s="109"/>
      <c r="Q36" s="10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0" t="s">
        <v>36</v>
      </c>
      <c r="O37" s="110"/>
      <c r="P37" s="110"/>
      <c r="Q37" s="11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1">
        <v>41773</v>
      </c>
      <c r="O38" s="108">
        <v>0</v>
      </c>
      <c r="P38" s="108"/>
      <c r="Q38" s="10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2"/>
      <c r="O39" s="108"/>
      <c r="P39" s="108"/>
      <c r="Q39" s="10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7" sqref="E57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88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89</v>
      </c>
      <c r="P28" s="127"/>
    </row>
    <row r="29" spans="1:16" ht="45">
      <c r="A29" s="139"/>
      <c r="B29" s="72" t="s">
        <v>85</v>
      </c>
      <c r="C29" s="28" t="s">
        <v>26</v>
      </c>
      <c r="D29" s="72" t="str">
        <f>B29</f>
        <v>план на січень-травень  2014р.</v>
      </c>
      <c r="E29" s="28" t="str">
        <f>C29</f>
        <v>факт</v>
      </c>
      <c r="F29" s="71" t="str">
        <f>B29</f>
        <v>план на січень-травень  2014р.</v>
      </c>
      <c r="G29" s="95" t="str">
        <f>C29</f>
        <v>факт</v>
      </c>
      <c r="H29" s="72" t="str">
        <f>B29</f>
        <v>план на січень-травень  2014р.</v>
      </c>
      <c r="I29" s="28" t="str">
        <f>C29</f>
        <v>факт</v>
      </c>
      <c r="J29" s="71" t="str">
        <f>B29</f>
        <v>план на січень-травень  2014р.</v>
      </c>
      <c r="K29" s="95" t="str">
        <f>C29</f>
        <v>факт</v>
      </c>
      <c r="L29" s="67" t="str">
        <f>D29</f>
        <v>план на січень-травень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травень!O38</f>
        <v>0</v>
      </c>
      <c r="B30" s="73">
        <f>'[1]травень'!$E$118</f>
        <v>106.5</v>
      </c>
      <c r="C30" s="73">
        <f>'[1]травень'!$F$118</f>
        <v>128.38</v>
      </c>
      <c r="D30" s="74">
        <f>'[1]травень'!$E$121</f>
        <v>3055.4</v>
      </c>
      <c r="E30" s="74">
        <f>'[1]травень'!$F$121</f>
        <v>1534.83</v>
      </c>
      <c r="F30" s="75">
        <f>'[1]травень'!$E$120</f>
        <v>1648</v>
      </c>
      <c r="G30" s="76">
        <f>'[1]травень'!$F$120</f>
        <v>1435.71</v>
      </c>
      <c r="H30" s="76">
        <f>'[1]травень'!$E$119</f>
        <v>31612.6</v>
      </c>
      <c r="I30" s="76">
        <f>'[1]травень'!$F$119</f>
        <v>30477.65</v>
      </c>
      <c r="J30" s="76">
        <f>'[1]травень'!$E$122</f>
        <v>672.86</v>
      </c>
      <c r="K30" s="96">
        <f>'[1]травень'!$F$122</f>
        <v>577.27</v>
      </c>
      <c r="L30" s="97">
        <f>H30+F30+D30+J30+B30</f>
        <v>37095.36</v>
      </c>
      <c r="M30" s="77">
        <f>I30+G30+E30+K30+C30</f>
        <v>34153.84</v>
      </c>
      <c r="N30" s="78">
        <f>M30-L30</f>
        <v>-2941.520000000004</v>
      </c>
      <c r="O30" s="130">
        <f>травень!O28</f>
        <v>121169.72637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травень!Q30</f>
        <v>107344.50441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травень!Q31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травень!Q33</f>
        <v>0</v>
      </c>
    </row>
    <row r="35" spans="15:16" ht="12.75">
      <c r="O35" s="26" t="s">
        <v>48</v>
      </c>
      <c r="P35" s="84">
        <f>травень!Q32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'[1]травень'!$E$10</f>
        <v>156111.8</v>
      </c>
      <c r="C47" s="40">
        <f>'[1]травень'!$F$10</f>
        <v>126007.95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'[1]травень'!$E$33</f>
        <v>31740.46</v>
      </c>
      <c r="C48" s="18">
        <f>'[1]травень'!$F$33</f>
        <v>26279.83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'[1]травень'!$E$19</f>
        <v>1011.6</v>
      </c>
      <c r="C49" s="17">
        <f>'[1]травень'!$F$19</f>
        <v>582.27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'[1]травень'!$E$96</f>
        <v>374.5</v>
      </c>
      <c r="C50" s="6">
        <f>'[1]травень'!$F$96</f>
        <v>305.2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'[1]травень'!$E$56</f>
        <v>2789.1</v>
      </c>
      <c r="C51" s="17">
        <f>'[1]травень'!$F$56</f>
        <v>2514.4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'[1]травень'!$E$95</f>
        <v>2956.5</v>
      </c>
      <c r="C52" s="17">
        <f>'[1]травень'!$F$95</f>
        <v>2961.19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1200</v>
      </c>
      <c r="C53" s="17">
        <v>1112.4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1427.300000000021</v>
      </c>
      <c r="C54" s="17">
        <f>C55-C47-C48-C49-C50-C51-C52-C53</f>
        <v>700.0900000000165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'[1]травень'!$E$106</f>
        <v>197611.26</v>
      </c>
      <c r="C55" s="12">
        <f>'[1]травень'!$F$106</f>
        <v>160463.33000000002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3">
      <selection activeCell="G22" sqref="G2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24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37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55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2014-05-14T12:50:59Z</dcterms:modified>
  <cp:category/>
  <cp:version/>
  <cp:contentType/>
  <cp:contentStatus/>
</cp:coreProperties>
</file>